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65386" windowWidth="14160" windowHeight="7755" activeTab="0"/>
  </bookViews>
  <sheets>
    <sheet name="Template" sheetId="1" r:id="rId1"/>
    <sheet name="Examp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<sst xmlns="http://schemas.openxmlformats.org/spreadsheetml/2006/main" count="90" uniqueCount="46">
  <si>
    <t>FINAL
YEAR</t>
  </si>
  <si>
    <t>CURRENT
YEAR</t>
  </si>
  <si>
    <t>COSTS</t>
  </si>
  <si>
    <t>TOTAL</t>
  </si>
  <si>
    <t>Investment Amount</t>
  </si>
  <si>
    <t xml:space="preserve">     Non PC Hardware/Software</t>
  </si>
  <si>
    <t xml:space="preserve">     PC Hardware/Software</t>
  </si>
  <si>
    <t xml:space="preserve">     Telecommunications Hardware/Software</t>
  </si>
  <si>
    <t xml:space="preserve">          Total Investment Amount</t>
  </si>
  <si>
    <t>Initial Costs</t>
  </si>
  <si>
    <t xml:space="preserve">     Salaries</t>
  </si>
  <si>
    <t xml:space="preserve">     Training</t>
  </si>
  <si>
    <t xml:space="preserve">     Consulting</t>
  </si>
  <si>
    <t xml:space="preserve">     Other Costs</t>
  </si>
  <si>
    <t xml:space="preserve">          Total Initial Costs</t>
  </si>
  <si>
    <t>Annual Costs</t>
  </si>
  <si>
    <t xml:space="preserve">     Operational </t>
  </si>
  <si>
    <t xml:space="preserve">     Support</t>
  </si>
  <si>
    <t xml:space="preserve">     Maintenance</t>
  </si>
  <si>
    <t xml:space="preserve">     Depreciation</t>
  </si>
  <si>
    <t xml:space="preserve">         Total Annual Costs</t>
  </si>
  <si>
    <t xml:space="preserve">               Total Costs</t>
  </si>
  <si>
    <t>BENEFITS</t>
  </si>
  <si>
    <t>Annual Benefits</t>
  </si>
  <si>
    <t xml:space="preserve">     New Business</t>
  </si>
  <si>
    <t xml:space="preserve">          Total Annual Benefuits</t>
  </si>
  <si>
    <t xml:space="preserve">               Total Benefits</t>
  </si>
  <si>
    <t>Initial Benefits</t>
  </si>
  <si>
    <t xml:space="preserve">          Total Initial Benefits</t>
  </si>
  <si>
    <t>Savings in FTE Headcount</t>
  </si>
  <si>
    <t>Increase in FTE Headcount</t>
  </si>
  <si>
    <t>Pretax affect on Income</t>
  </si>
  <si>
    <t xml:space="preserve">      Taxes</t>
  </si>
  <si>
    <t xml:space="preserve">     After Tax</t>
  </si>
  <si>
    <t xml:space="preserve">     Add Back Non-Cash Expenses</t>
  </si>
  <si>
    <t>Cash Flow Including Investment Amount</t>
  </si>
  <si>
    <t>Internal Rate Of Return</t>
  </si>
  <si>
    <t xml:space="preserve"> </t>
  </si>
  <si>
    <t>NPV</t>
  </si>
  <si>
    <t>ROI</t>
  </si>
  <si>
    <t>Cash Flow and Return on Investment</t>
  </si>
  <si>
    <t>Cash Flow and Return on Investment - Behavioral Scoring Model Project</t>
  </si>
  <si>
    <t>Assumptions</t>
  </si>
  <si>
    <t>Benefits Grown Annually at  3%</t>
  </si>
  <si>
    <t>Expense Grown Annualy at   3%</t>
  </si>
  <si>
    <t>Tax Rate     38%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</si>
</sst>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14993000030517578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 wrapText="1"/>
    </xf>
    <xf numFmtId="0" fontId="45" fillId="33" borderId="14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6" fontId="44" fillId="0" borderId="10" xfId="0" applyNumberFormat="1" applyFont="1" applyBorder="1" applyAlignment="1">
      <alignment/>
    </xf>
    <xf numFmtId="6" fontId="44" fillId="0" borderId="0" xfId="0" applyNumberFormat="1" applyFont="1" applyBorder="1" applyAlignment="1">
      <alignment/>
    </xf>
    <xf numFmtId="6" fontId="44" fillId="0" borderId="11" xfId="0" applyNumberFormat="1" applyFont="1" applyBorder="1" applyAlignment="1">
      <alignment/>
    </xf>
    <xf numFmtId="6" fontId="44" fillId="33" borderId="14" xfId="0" applyNumberFormat="1" applyFont="1" applyFill="1" applyBorder="1" applyAlignment="1">
      <alignment/>
    </xf>
    <xf numFmtId="6" fontId="44" fillId="0" borderId="15" xfId="0" applyNumberFormat="1" applyFont="1" applyBorder="1" applyAlignment="1">
      <alignment/>
    </xf>
    <xf numFmtId="6" fontId="44" fillId="33" borderId="16" xfId="0" applyNumberFormat="1" applyFont="1" applyFill="1" applyBorder="1" applyAlignment="1">
      <alignment/>
    </xf>
    <xf numFmtId="6" fontId="46" fillId="34" borderId="0" xfId="0" applyNumberFormat="1" applyFont="1" applyFill="1" applyBorder="1" applyAlignment="1">
      <alignment/>
    </xf>
    <xf numFmtId="0" fontId="45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0" xfId="0" applyFont="1" applyAlignment="1">
      <alignment/>
    </xf>
    <xf numFmtId="5" fontId="47" fillId="34" borderId="11" xfId="0" applyNumberFormat="1" applyFont="1" applyFill="1" applyBorder="1" applyAlignment="1">
      <alignment/>
    </xf>
    <xf numFmtId="5" fontId="46" fillId="34" borderId="11" xfId="0" applyNumberFormat="1" applyFont="1" applyFill="1" applyBorder="1" applyAlignment="1">
      <alignment/>
    </xf>
    <xf numFmtId="6" fontId="44" fillId="0" borderId="20" xfId="0" applyNumberFormat="1" applyFont="1" applyBorder="1" applyAlignment="1">
      <alignment/>
    </xf>
    <xf numFmtId="6" fontId="44" fillId="0" borderId="21" xfId="0" applyNumberFormat="1" applyFont="1" applyBorder="1" applyAlignment="1">
      <alignment/>
    </xf>
    <xf numFmtId="6" fontId="44" fillId="0" borderId="22" xfId="0" applyNumberFormat="1" applyFont="1" applyBorder="1" applyAlignment="1">
      <alignment/>
    </xf>
    <xf numFmtId="5" fontId="46" fillId="34" borderId="0" xfId="0" applyNumberFormat="1" applyFont="1" applyFill="1" applyBorder="1" applyAlignment="1">
      <alignment/>
    </xf>
    <xf numFmtId="6" fontId="46" fillId="34" borderId="11" xfId="0" applyNumberFormat="1" applyFont="1" applyFill="1" applyBorder="1" applyAlignment="1">
      <alignment/>
    </xf>
    <xf numFmtId="0" fontId="44" fillId="0" borderId="23" xfId="0" applyNumberFormat="1" applyFont="1" applyBorder="1" applyAlignment="1">
      <alignment/>
    </xf>
    <xf numFmtId="0" fontId="44" fillId="0" borderId="13" xfId="0" applyNumberFormat="1" applyFont="1" applyBorder="1" applyAlignment="1">
      <alignment/>
    </xf>
    <xf numFmtId="6" fontId="44" fillId="0" borderId="24" xfId="0" applyNumberFormat="1" applyFont="1" applyBorder="1" applyAlignment="1">
      <alignment/>
    </xf>
    <xf numFmtId="6" fontId="44" fillId="0" borderId="25" xfId="0" applyNumberFormat="1" applyFont="1" applyBorder="1" applyAlignment="1">
      <alignment/>
    </xf>
    <xf numFmtId="0" fontId="44" fillId="0" borderId="24" xfId="0" applyFont="1" applyBorder="1" applyAlignment="1">
      <alignment/>
    </xf>
    <xf numFmtId="6" fontId="44" fillId="33" borderId="26" xfId="0" applyNumberFormat="1" applyFont="1" applyFill="1" applyBorder="1" applyAlignment="1">
      <alignment/>
    </xf>
    <xf numFmtId="6" fontId="0" fillId="0" borderId="0" xfId="0" applyNumberFormat="1" applyAlignment="1">
      <alignment/>
    </xf>
    <xf numFmtId="0" fontId="42" fillId="0" borderId="27" xfId="0" applyFont="1" applyBorder="1" applyAlignment="1">
      <alignment/>
    </xf>
    <xf numFmtId="9" fontId="24" fillId="0" borderId="0" xfId="0" applyNumberFormat="1" applyFont="1" applyFill="1" applyBorder="1" applyAlignment="1">
      <alignment/>
    </xf>
    <xf numFmtId="10" fontId="42" fillId="0" borderId="28" xfId="0" applyNumberFormat="1" applyFont="1" applyBorder="1" applyAlignment="1">
      <alignment/>
    </xf>
    <xf numFmtId="9" fontId="24" fillId="0" borderId="29" xfId="0" applyNumberFormat="1" applyFont="1" applyFill="1" applyBorder="1" applyAlignment="1">
      <alignment/>
    </xf>
    <xf numFmtId="0" fontId="44" fillId="0" borderId="30" xfId="0" applyNumberFormat="1" applyFont="1" applyBorder="1" applyAlignment="1">
      <alignment/>
    </xf>
    <xf numFmtId="6" fontId="44" fillId="0" borderId="31" xfId="0" applyNumberFormat="1" applyFont="1" applyBorder="1" applyAlignment="1">
      <alignment/>
    </xf>
    <xf numFmtId="6" fontId="44" fillId="0" borderId="32" xfId="0" applyNumberFormat="1" applyFont="1" applyBorder="1" applyAlignment="1">
      <alignment/>
    </xf>
    <xf numFmtId="6" fontId="44" fillId="0" borderId="33" xfId="0" applyNumberFormat="1" applyFont="1" applyBorder="1" applyAlignment="1">
      <alignment/>
    </xf>
    <xf numFmtId="6" fontId="44" fillId="0" borderId="34" xfId="0" applyNumberFormat="1" applyFont="1" applyBorder="1" applyAlignment="1">
      <alignment/>
    </xf>
    <xf numFmtId="6" fontId="25" fillId="0" borderId="35" xfId="0" applyNumberFormat="1" applyFont="1" applyFill="1" applyBorder="1" applyAlignment="1">
      <alignment/>
    </xf>
    <xf numFmtId="6" fontId="24" fillId="0" borderId="36" xfId="0" applyNumberFormat="1" applyFont="1" applyFill="1" applyBorder="1" applyAlignment="1">
      <alignment/>
    </xf>
    <xf numFmtId="6" fontId="24" fillId="0" borderId="37" xfId="0" applyNumberFormat="1" applyFont="1" applyFill="1" applyBorder="1" applyAlignment="1">
      <alignment/>
    </xf>
    <xf numFmtId="9" fontId="24" fillId="0" borderId="38" xfId="0" applyNumberFormat="1" applyFont="1" applyFill="1" applyBorder="1" applyAlignment="1">
      <alignment/>
    </xf>
    <xf numFmtId="6" fontId="25" fillId="0" borderId="32" xfId="0" applyNumberFormat="1" applyFont="1" applyFill="1" applyBorder="1" applyAlignment="1">
      <alignment/>
    </xf>
    <xf numFmtId="6" fontId="24" fillId="0" borderId="39" xfId="0" applyNumberFormat="1" applyFont="1" applyFill="1" applyBorder="1" applyAlignment="1">
      <alignment/>
    </xf>
    <xf numFmtId="9" fontId="24" fillId="0" borderId="40" xfId="0" applyNumberFormat="1" applyFont="1" applyFill="1" applyBorder="1" applyAlignment="1">
      <alignment/>
    </xf>
    <xf numFmtId="0" fontId="44" fillId="0" borderId="41" xfId="0" applyFont="1" applyBorder="1" applyAlignment="1">
      <alignment/>
    </xf>
    <xf numFmtId="0" fontId="44" fillId="0" borderId="42" xfId="0" applyFont="1" applyBorder="1" applyAlignment="1">
      <alignment/>
    </xf>
    <xf numFmtId="0" fontId="25" fillId="0" borderId="43" xfId="0" applyFont="1" applyFill="1" applyBorder="1" applyAlignment="1">
      <alignment/>
    </xf>
    <xf numFmtId="0" fontId="24" fillId="0" borderId="44" xfId="0" applyFont="1" applyFill="1" applyBorder="1" applyAlignment="1">
      <alignment/>
    </xf>
    <xf numFmtId="0" fontId="24" fillId="0" borderId="4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35" borderId="46" xfId="0" applyFill="1" applyBorder="1" applyAlignment="1">
      <alignment horizontal="center"/>
    </xf>
    <xf numFmtId="6" fontId="42" fillId="36" borderId="47" xfId="0" applyNumberFormat="1" applyFont="1" applyFill="1" applyBorder="1" applyAlignment="1">
      <alignment/>
    </xf>
    <xf numFmtId="6" fontId="42" fillId="36" borderId="48" xfId="0" applyNumberFormat="1" applyFont="1" applyFill="1" applyBorder="1" applyAlignment="1">
      <alignment/>
    </xf>
    <xf numFmtId="0" fontId="0" fillId="0" borderId="4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tabSelected="1" zoomScale="95" zoomScaleNormal="95" zoomScalePageLayoutView="0" workbookViewId="0" topLeftCell="A1">
      <selection activeCell="B1" sqref="B1:I1"/>
    </sheetView>
  </sheetViews>
  <sheetFormatPr defaultColWidth="9.140625" defaultRowHeight="15"/>
  <cols>
    <col min="1" max="1" width="2.140625" style="0" customWidth="1"/>
    <col min="2" max="2" width="30.8515625" style="0" bestFit="1" customWidth="1"/>
    <col min="3" max="3" width="11.57421875" style="0" bestFit="1" customWidth="1"/>
    <col min="9" max="9" width="10.8515625" style="19" bestFit="1" customWidth="1"/>
    <col min="10" max="10" width="10.00390625" style="0" bestFit="1" customWidth="1"/>
  </cols>
  <sheetData>
    <row r="1" spans="2:9" ht="15.75" thickBot="1">
      <c r="B1" s="60" t="s">
        <v>40</v>
      </c>
      <c r="C1" s="60"/>
      <c r="D1" s="60"/>
      <c r="E1" s="60"/>
      <c r="F1" s="60"/>
      <c r="G1" s="60"/>
      <c r="H1" s="60"/>
      <c r="I1" s="60"/>
    </row>
    <row r="2" spans="2:9" ht="24" thickBot="1">
      <c r="B2" s="16" t="s">
        <v>2</v>
      </c>
      <c r="C2" s="6" t="s">
        <v>1</v>
      </c>
      <c r="D2" s="5">
        <v>2008</v>
      </c>
      <c r="E2" s="5">
        <v>2009</v>
      </c>
      <c r="F2" s="5">
        <v>2010</v>
      </c>
      <c r="G2" s="6">
        <v>2011</v>
      </c>
      <c r="H2" s="6" t="s">
        <v>0</v>
      </c>
      <c r="I2" s="31" t="s">
        <v>3</v>
      </c>
    </row>
    <row r="3" spans="2:9" ht="15.75" thickTop="1">
      <c r="B3" s="17" t="s">
        <v>4</v>
      </c>
      <c r="C3" s="10"/>
      <c r="D3" s="10"/>
      <c r="E3" s="10"/>
      <c r="F3" s="10"/>
      <c r="G3" s="10"/>
      <c r="H3" s="10"/>
      <c r="I3" s="3"/>
    </row>
    <row r="4" spans="2:9" ht="15">
      <c r="B4" s="17" t="s">
        <v>5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1">
        <f>SUM(C4:H4)</f>
        <v>0</v>
      </c>
    </row>
    <row r="5" spans="2:9" ht="15">
      <c r="B5" s="17" t="s">
        <v>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v>0</v>
      </c>
    </row>
    <row r="6" spans="2:9" ht="15">
      <c r="B6" s="17" t="s">
        <v>7</v>
      </c>
      <c r="C6" s="10"/>
      <c r="D6" s="10"/>
      <c r="E6" s="10"/>
      <c r="F6" s="10"/>
      <c r="G6" s="10"/>
      <c r="H6" s="10"/>
      <c r="I6" s="3"/>
    </row>
    <row r="7" spans="2:9" ht="15">
      <c r="B7" s="8" t="s">
        <v>8</v>
      </c>
      <c r="C7" s="25">
        <f aca="true" t="shared" si="0" ref="C7:H7">SUM(C3:C6)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21">
        <f>SUM(C7:H7)</f>
        <v>0</v>
      </c>
    </row>
    <row r="8" spans="2:9" ht="15">
      <c r="B8" s="17" t="s">
        <v>9</v>
      </c>
      <c r="C8" s="10"/>
      <c r="D8" s="10"/>
      <c r="E8" s="10"/>
      <c r="F8" s="10"/>
      <c r="G8" s="10"/>
      <c r="H8" s="10"/>
      <c r="I8" s="3"/>
    </row>
    <row r="9" spans="2:9" ht="15">
      <c r="B9" s="17" t="s">
        <v>10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f>SUM(C9:H9)</f>
        <v>0</v>
      </c>
    </row>
    <row r="10" spans="2:9" ht="15">
      <c r="B10" s="17" t="s">
        <v>11</v>
      </c>
      <c r="C10" s="10"/>
      <c r="D10" s="10"/>
      <c r="E10" s="10"/>
      <c r="F10" s="10"/>
      <c r="G10" s="10"/>
      <c r="H10" s="10"/>
      <c r="I10" s="3"/>
    </row>
    <row r="11" spans="2:9" ht="15">
      <c r="B11" s="17" t="s">
        <v>12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f>SUM(C11:H11)</f>
        <v>0</v>
      </c>
    </row>
    <row r="12" spans="2:9" ht="15.75" thickBot="1">
      <c r="B12" s="17" t="s">
        <v>13</v>
      </c>
      <c r="C12" s="10"/>
      <c r="D12" s="10"/>
      <c r="E12" s="10"/>
      <c r="F12" s="10"/>
      <c r="G12" s="10"/>
      <c r="H12" s="10"/>
      <c r="I12" s="3"/>
    </row>
    <row r="13" spans="2:9" ht="15.75" thickBot="1">
      <c r="B13" s="7" t="s">
        <v>14</v>
      </c>
      <c r="C13" s="12">
        <f aca="true" t="shared" si="1" ref="C13:H13">SUM(C8:C12)</f>
        <v>0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32">
        <f>SUM(C13:H13)</f>
        <v>0</v>
      </c>
    </row>
    <row r="14" spans="2:9" ht="15">
      <c r="B14" s="2" t="s">
        <v>15</v>
      </c>
      <c r="C14" s="22"/>
      <c r="D14" s="23"/>
      <c r="E14" s="23"/>
      <c r="F14" s="23"/>
      <c r="G14" s="23"/>
      <c r="H14" s="23"/>
      <c r="I14" s="24" t="s">
        <v>37</v>
      </c>
    </row>
    <row r="15" spans="2:9" ht="15">
      <c r="B15" s="2" t="s">
        <v>16</v>
      </c>
      <c r="C15" s="9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f aca="true" t="shared" si="2" ref="I15:I36">SUM(C15:H15)</f>
        <v>0</v>
      </c>
    </row>
    <row r="16" spans="2:9" ht="15">
      <c r="B16" s="2" t="s">
        <v>17</v>
      </c>
      <c r="C16" s="9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2"/>
        <v>0</v>
      </c>
    </row>
    <row r="17" spans="2:9" ht="15">
      <c r="B17" s="2" t="s">
        <v>18</v>
      </c>
      <c r="C17" s="9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f t="shared" si="2"/>
        <v>0</v>
      </c>
    </row>
    <row r="18" spans="2:9" ht="15">
      <c r="B18" s="2" t="s">
        <v>12</v>
      </c>
      <c r="C18" s="9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2"/>
        <v>0</v>
      </c>
    </row>
    <row r="19" spans="2:9" ht="15.75" thickBot="1">
      <c r="B19" s="2" t="s">
        <v>19</v>
      </c>
      <c r="C19" s="9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f>SUM(C19:H19)</f>
        <v>0</v>
      </c>
    </row>
    <row r="20" spans="2:9" ht="15.75" thickBot="1">
      <c r="B20" s="7" t="s">
        <v>20</v>
      </c>
      <c r="C20" s="12">
        <f aca="true" t="shared" si="3" ref="C20:H20">SUM(C14:C19)</f>
        <v>0</v>
      </c>
      <c r="D20" s="14">
        <f t="shared" si="3"/>
        <v>0</v>
      </c>
      <c r="E20" s="14">
        <f t="shared" si="3"/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32">
        <f t="shared" si="2"/>
        <v>0</v>
      </c>
    </row>
    <row r="21" spans="2:9" ht="15.75" thickBot="1">
      <c r="B21" s="8" t="s">
        <v>21</v>
      </c>
      <c r="C21" s="25">
        <f>SUM(C13+C20)</f>
        <v>0</v>
      </c>
      <c r="D21" s="25">
        <f>SUM(D7+D13+D20)</f>
        <v>0</v>
      </c>
      <c r="E21" s="25">
        <f>SUM(E7+E13+E20)</f>
        <v>0</v>
      </c>
      <c r="F21" s="25">
        <f>SUM(F7+F13+F20)</f>
        <v>0</v>
      </c>
      <c r="G21" s="25">
        <f>SUM(G7+G13+G20)</f>
        <v>0</v>
      </c>
      <c r="H21" s="25">
        <f>SUM(H7+H13+H20)</f>
        <v>0</v>
      </c>
      <c r="I21" s="20">
        <f t="shared" si="2"/>
        <v>0</v>
      </c>
    </row>
    <row r="22" spans="2:9" ht="15.75" thickBot="1">
      <c r="B22" s="4" t="s">
        <v>30</v>
      </c>
      <c r="C22" s="27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9">
        <f t="shared" si="2"/>
        <v>0</v>
      </c>
    </row>
    <row r="23" spans="2:9" ht="32.25" customHeight="1" thickBot="1" thickTop="1">
      <c r="B23" s="18" t="s">
        <v>22</v>
      </c>
      <c r="C23" s="13"/>
      <c r="D23" s="13"/>
      <c r="E23" s="13"/>
      <c r="F23" s="13"/>
      <c r="G23" s="13"/>
      <c r="H23" s="13"/>
      <c r="I23" s="30">
        <f t="shared" si="2"/>
        <v>0</v>
      </c>
    </row>
    <row r="24" spans="2:9" ht="16.5" thickBot="1" thickTop="1">
      <c r="B24" s="17" t="s">
        <v>27</v>
      </c>
      <c r="C24" s="10"/>
      <c r="D24" s="10"/>
      <c r="E24" s="10"/>
      <c r="F24" s="10"/>
      <c r="G24" s="10"/>
      <c r="H24" s="10"/>
      <c r="I24" s="11">
        <f t="shared" si="2"/>
        <v>0</v>
      </c>
    </row>
    <row r="25" spans="2:9" ht="15.75" thickBot="1">
      <c r="B25" s="7" t="s">
        <v>28</v>
      </c>
      <c r="C25" s="12">
        <f aca="true" t="shared" si="4" ref="C25:H25">SUM(C24)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32">
        <f t="shared" si="2"/>
        <v>0</v>
      </c>
    </row>
    <row r="26" spans="2:9" ht="15">
      <c r="B26" s="17" t="s">
        <v>23</v>
      </c>
      <c r="C26" s="10"/>
      <c r="D26" s="10"/>
      <c r="E26" s="10"/>
      <c r="F26" s="10"/>
      <c r="G26" s="10"/>
      <c r="H26" s="10"/>
      <c r="I26" s="11">
        <f t="shared" si="2"/>
        <v>0</v>
      </c>
    </row>
    <row r="27" spans="2:9" ht="15">
      <c r="B27" s="17" t="s">
        <v>16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f t="shared" si="2"/>
        <v>0</v>
      </c>
    </row>
    <row r="28" spans="2:9" ht="15.75" thickBot="1">
      <c r="B28" s="17" t="s">
        <v>24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1">
        <f t="shared" si="2"/>
        <v>0</v>
      </c>
    </row>
    <row r="29" spans="2:9" ht="15.75" thickBot="1">
      <c r="B29" s="7" t="s">
        <v>25</v>
      </c>
      <c r="C29" s="12">
        <f aca="true" t="shared" si="5" ref="C29:H29">SUM(C27:C28)</f>
        <v>0</v>
      </c>
      <c r="D29" s="14">
        <f t="shared" si="5"/>
        <v>0</v>
      </c>
      <c r="E29" s="14">
        <f t="shared" si="5"/>
        <v>0</v>
      </c>
      <c r="F29" s="14">
        <f t="shared" si="5"/>
        <v>0</v>
      </c>
      <c r="G29" s="14">
        <f t="shared" si="5"/>
        <v>0</v>
      </c>
      <c r="H29" s="14">
        <f t="shared" si="5"/>
        <v>0</v>
      </c>
      <c r="I29" s="32">
        <f t="shared" si="2"/>
        <v>0</v>
      </c>
    </row>
    <row r="30" spans="2:9" ht="15.75" thickBot="1">
      <c r="B30" s="8" t="s">
        <v>26</v>
      </c>
      <c r="C30" s="15">
        <f aca="true" t="shared" si="6" ref="C30:H30">SUM(C29+C25)</f>
        <v>0</v>
      </c>
      <c r="D30" s="15">
        <f t="shared" si="6"/>
        <v>0</v>
      </c>
      <c r="E30" s="15">
        <f t="shared" si="6"/>
        <v>0</v>
      </c>
      <c r="F30" s="15">
        <f t="shared" si="6"/>
        <v>0</v>
      </c>
      <c r="G30" s="15">
        <f t="shared" si="6"/>
        <v>0</v>
      </c>
      <c r="H30" s="15">
        <f t="shared" si="6"/>
        <v>0</v>
      </c>
      <c r="I30" s="26">
        <f t="shared" si="2"/>
        <v>0</v>
      </c>
    </row>
    <row r="31" spans="2:9" ht="15">
      <c r="B31" s="50" t="s">
        <v>29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f t="shared" si="2"/>
        <v>0</v>
      </c>
    </row>
    <row r="32" spans="2:9" ht="15">
      <c r="B32" s="51" t="s">
        <v>31</v>
      </c>
      <c r="C32" s="10">
        <f aca="true" t="shared" si="7" ref="C32:H32">SUM(C21+C30)</f>
        <v>0</v>
      </c>
      <c r="D32" s="10">
        <f t="shared" si="7"/>
        <v>0</v>
      </c>
      <c r="E32" s="10">
        <f t="shared" si="7"/>
        <v>0</v>
      </c>
      <c r="F32" s="10">
        <f t="shared" si="7"/>
        <v>0</v>
      </c>
      <c r="G32" s="10">
        <f t="shared" si="7"/>
        <v>0</v>
      </c>
      <c r="H32" s="10">
        <f t="shared" si="7"/>
        <v>0</v>
      </c>
      <c r="I32" s="40">
        <f t="shared" si="2"/>
        <v>0</v>
      </c>
    </row>
    <row r="33" spans="2:9" ht="15">
      <c r="B33" s="51" t="s">
        <v>32</v>
      </c>
      <c r="C33" s="10">
        <f aca="true" t="shared" si="8" ref="C33:H33">SUM(C32*0.38)</f>
        <v>0</v>
      </c>
      <c r="D33" s="10">
        <f t="shared" si="8"/>
        <v>0</v>
      </c>
      <c r="E33" s="10">
        <f t="shared" si="8"/>
        <v>0</v>
      </c>
      <c r="F33" s="10">
        <f t="shared" si="8"/>
        <v>0</v>
      </c>
      <c r="G33" s="10">
        <f t="shared" si="8"/>
        <v>0</v>
      </c>
      <c r="H33" s="10">
        <f t="shared" si="8"/>
        <v>0</v>
      </c>
      <c r="I33" s="40">
        <f t="shared" si="2"/>
        <v>0</v>
      </c>
    </row>
    <row r="34" spans="2:9" ht="15">
      <c r="B34" s="51" t="s">
        <v>33</v>
      </c>
      <c r="C34" s="10">
        <f aca="true" t="shared" si="9" ref="C34:H34">SUM(C32-C33)</f>
        <v>0</v>
      </c>
      <c r="D34" s="10">
        <f t="shared" si="9"/>
        <v>0</v>
      </c>
      <c r="E34" s="10">
        <f t="shared" si="9"/>
        <v>0</v>
      </c>
      <c r="F34" s="10">
        <f t="shared" si="9"/>
        <v>0</v>
      </c>
      <c r="G34" s="10">
        <f t="shared" si="9"/>
        <v>0</v>
      </c>
      <c r="H34" s="10">
        <f t="shared" si="9"/>
        <v>0</v>
      </c>
      <c r="I34" s="40">
        <f t="shared" si="2"/>
        <v>0</v>
      </c>
    </row>
    <row r="35" spans="2:9" ht="15">
      <c r="B35" s="51" t="s">
        <v>34</v>
      </c>
      <c r="C35" s="41">
        <f aca="true" t="shared" si="10" ref="C35:H35">C19</f>
        <v>0</v>
      </c>
      <c r="D35" s="41">
        <f t="shared" si="10"/>
        <v>0</v>
      </c>
      <c r="E35" s="41">
        <f t="shared" si="10"/>
        <v>0</v>
      </c>
      <c r="F35" s="41">
        <f t="shared" si="10"/>
        <v>0</v>
      </c>
      <c r="G35" s="41">
        <f t="shared" si="10"/>
        <v>0</v>
      </c>
      <c r="H35" s="41">
        <f t="shared" si="10"/>
        <v>0</v>
      </c>
      <c r="I35" s="42">
        <f t="shared" si="2"/>
        <v>0</v>
      </c>
    </row>
    <row r="36" spans="2:10" ht="15.75" thickBot="1">
      <c r="B36" s="52" t="s">
        <v>35</v>
      </c>
      <c r="C36" s="47">
        <f aca="true" t="shared" si="11" ref="C36:H36">SUM(C34+C7)-C35</f>
        <v>0</v>
      </c>
      <c r="D36" s="43">
        <f t="shared" si="11"/>
        <v>0</v>
      </c>
      <c r="E36" s="43">
        <f t="shared" si="11"/>
        <v>0</v>
      </c>
      <c r="F36" s="43">
        <f t="shared" si="11"/>
        <v>0</v>
      </c>
      <c r="G36" s="43">
        <f t="shared" si="11"/>
        <v>0</v>
      </c>
      <c r="H36" s="43">
        <f t="shared" si="11"/>
        <v>0</v>
      </c>
      <c r="I36" s="43">
        <f t="shared" si="2"/>
        <v>0</v>
      </c>
      <c r="J36" s="33"/>
    </row>
    <row r="37" spans="2:10" ht="15">
      <c r="B37" s="53" t="s">
        <v>38</v>
      </c>
      <c r="C37" s="48">
        <f aca="true" t="shared" si="12" ref="C37:I37">NPV(10,C36)</f>
        <v>0</v>
      </c>
      <c r="D37" s="44">
        <f t="shared" si="12"/>
        <v>0</v>
      </c>
      <c r="E37" s="44">
        <f t="shared" si="12"/>
        <v>0</v>
      </c>
      <c r="F37" s="44">
        <f t="shared" si="12"/>
        <v>0</v>
      </c>
      <c r="G37" s="44">
        <f t="shared" si="12"/>
        <v>0</v>
      </c>
      <c r="H37" s="44">
        <f t="shared" si="12"/>
        <v>0</v>
      </c>
      <c r="I37" s="45">
        <f t="shared" si="12"/>
        <v>0</v>
      </c>
      <c r="J37" s="33"/>
    </row>
    <row r="38" spans="2:10" ht="15">
      <c r="B38" s="54" t="s">
        <v>39</v>
      </c>
      <c r="C38" s="49" t="e">
        <f>(C30-(-C13-C17))/(-C13+-C17)</f>
        <v>#DIV/0!</v>
      </c>
      <c r="D38" s="37" t="e">
        <f aca="true" t="shared" si="13" ref="D38:I38">(D30-(-D13-D17))/(-D13+-D17)</f>
        <v>#DIV/0!</v>
      </c>
      <c r="E38" s="37" t="e">
        <f t="shared" si="13"/>
        <v>#DIV/0!</v>
      </c>
      <c r="F38" s="37" t="e">
        <f t="shared" si="13"/>
        <v>#DIV/0!</v>
      </c>
      <c r="G38" s="37" t="e">
        <f t="shared" si="13"/>
        <v>#DIV/0!</v>
      </c>
      <c r="H38" s="37" t="e">
        <f t="shared" si="13"/>
        <v>#DIV/0!</v>
      </c>
      <c r="I38" s="46" t="e">
        <f t="shared" si="13"/>
        <v>#DIV/0!</v>
      </c>
      <c r="J38" s="35"/>
    </row>
    <row r="39" spans="2:10" ht="15.75" thickBot="1">
      <c r="B39" s="34" t="s">
        <v>36</v>
      </c>
      <c r="C39" s="36" t="e">
        <f>IRR(C36:H36,0.1)</f>
        <v>#NUM!</v>
      </c>
      <c r="D39" s="58"/>
      <c r="E39" s="58"/>
      <c r="F39" s="58"/>
      <c r="G39" s="58"/>
      <c r="H39" s="58"/>
      <c r="I39" s="59"/>
      <c r="J39" s="1"/>
    </row>
  </sheetData>
  <sheetProtection/>
  <mergeCells count="2">
    <mergeCell ref="D39:I39"/>
    <mergeCell ref="B1:I1"/>
  </mergeCells>
  <printOptions/>
  <pageMargins left="0.28" right="0.1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zoomScalePageLayoutView="0" workbookViewId="0" topLeftCell="A1">
      <selection activeCell="B1" sqref="B1:I1"/>
    </sheetView>
  </sheetViews>
  <sheetFormatPr defaultColWidth="9.140625" defaultRowHeight="15"/>
  <cols>
    <col min="1" max="1" width="2.140625" style="0" customWidth="1"/>
    <col min="2" max="2" width="30.8515625" style="0" bestFit="1" customWidth="1"/>
    <col min="3" max="3" width="11.57421875" style="0" bestFit="1" customWidth="1"/>
    <col min="9" max="9" width="10.8515625" style="19" bestFit="1" customWidth="1"/>
    <col min="10" max="10" width="3.57421875" style="0" customWidth="1"/>
    <col min="11" max="11" width="34.57421875" style="0" customWidth="1"/>
  </cols>
  <sheetData>
    <row r="1" spans="2:9" ht="15.75" thickBot="1">
      <c r="B1" s="60" t="s">
        <v>41</v>
      </c>
      <c r="C1" s="60"/>
      <c r="D1" s="60"/>
      <c r="E1" s="60"/>
      <c r="F1" s="60"/>
      <c r="G1" s="60"/>
      <c r="H1" s="60"/>
      <c r="I1" s="60"/>
    </row>
    <row r="2" spans="2:9" ht="24" thickBot="1">
      <c r="B2" s="16" t="s">
        <v>2</v>
      </c>
      <c r="C2" s="6" t="s">
        <v>1</v>
      </c>
      <c r="D2" s="5">
        <v>2008</v>
      </c>
      <c r="E2" s="5">
        <v>2009</v>
      </c>
      <c r="F2" s="5">
        <v>2010</v>
      </c>
      <c r="G2" s="6">
        <v>2011</v>
      </c>
      <c r="H2" s="6" t="s">
        <v>0</v>
      </c>
      <c r="I2" s="31" t="s">
        <v>3</v>
      </c>
    </row>
    <row r="3" spans="2:11" ht="15.75" thickTop="1">
      <c r="B3" s="17" t="s">
        <v>4</v>
      </c>
      <c r="C3" s="10"/>
      <c r="D3" s="10"/>
      <c r="E3" s="10"/>
      <c r="F3" s="10"/>
      <c r="G3" s="10"/>
      <c r="H3" s="10"/>
      <c r="I3" s="3"/>
      <c r="K3" s="57" t="s">
        <v>42</v>
      </c>
    </row>
    <row r="4" spans="2:11" ht="15">
      <c r="B4" s="17" t="s">
        <v>5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1">
        <f>SUM(C4:H4)</f>
        <v>0</v>
      </c>
      <c r="K4" s="55" t="s">
        <v>43</v>
      </c>
    </row>
    <row r="5" spans="2:11" ht="15">
      <c r="B5" s="17" t="s">
        <v>6</v>
      </c>
      <c r="C5" s="10">
        <v>-496311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f>SUM(C5:H5)</f>
        <v>-496311</v>
      </c>
      <c r="K5" s="55" t="s">
        <v>44</v>
      </c>
    </row>
    <row r="6" spans="2:11" ht="15.75" thickBot="1">
      <c r="B6" s="17" t="s">
        <v>7</v>
      </c>
      <c r="C6" s="10"/>
      <c r="D6" s="10"/>
      <c r="E6" s="10"/>
      <c r="F6" s="10"/>
      <c r="G6" s="10"/>
      <c r="H6" s="10"/>
      <c r="I6" s="3"/>
      <c r="K6" s="56" t="s">
        <v>45</v>
      </c>
    </row>
    <row r="7" spans="2:9" ht="15">
      <c r="B7" s="8" t="s">
        <v>8</v>
      </c>
      <c r="C7" s="25">
        <f aca="true" t="shared" si="0" ref="C7:H7">SUM(C3:C6)</f>
        <v>-496311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21">
        <f>SUM(C7:H7)</f>
        <v>-496311</v>
      </c>
    </row>
    <row r="8" spans="2:9" ht="15">
      <c r="B8" s="17" t="s">
        <v>9</v>
      </c>
      <c r="C8" s="10"/>
      <c r="D8" s="10"/>
      <c r="E8" s="10"/>
      <c r="F8" s="10"/>
      <c r="G8" s="10"/>
      <c r="H8" s="10"/>
      <c r="I8" s="3"/>
    </row>
    <row r="9" spans="2:9" ht="15">
      <c r="B9" s="17" t="s">
        <v>10</v>
      </c>
      <c r="C9" s="10">
        <v>-287648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f>SUM(C9:H9)</f>
        <v>-287648</v>
      </c>
    </row>
    <row r="10" spans="2:9" ht="15">
      <c r="B10" s="17" t="s">
        <v>11</v>
      </c>
      <c r="C10" s="10"/>
      <c r="D10" s="10"/>
      <c r="E10" s="10"/>
      <c r="F10" s="10"/>
      <c r="G10" s="10"/>
      <c r="H10" s="10"/>
      <c r="I10" s="3"/>
    </row>
    <row r="11" spans="2:9" ht="15">
      <c r="B11" s="17" t="s">
        <v>12</v>
      </c>
      <c r="C11" s="10">
        <v>-135000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f>SUM(C11:H11)</f>
        <v>-135000</v>
      </c>
    </row>
    <row r="12" spans="2:9" ht="15.75" thickBot="1">
      <c r="B12" s="17" t="s">
        <v>13</v>
      </c>
      <c r="C12" s="10"/>
      <c r="D12" s="10"/>
      <c r="E12" s="10"/>
      <c r="F12" s="10"/>
      <c r="G12" s="10"/>
      <c r="H12" s="10"/>
      <c r="I12" s="3"/>
    </row>
    <row r="13" spans="2:9" ht="15.75" thickBot="1">
      <c r="B13" s="7" t="s">
        <v>14</v>
      </c>
      <c r="C13" s="12">
        <f aca="true" t="shared" si="1" ref="C13:H13">SUM(C8:C12)</f>
        <v>-422648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32">
        <f>SUM(C13:H13)</f>
        <v>-422648</v>
      </c>
    </row>
    <row r="14" spans="2:9" ht="15">
      <c r="B14" s="2" t="s">
        <v>15</v>
      </c>
      <c r="C14" s="22"/>
      <c r="D14" s="23"/>
      <c r="E14" s="23"/>
      <c r="F14" s="23"/>
      <c r="G14" s="23"/>
      <c r="H14" s="23"/>
      <c r="I14" s="24" t="s">
        <v>37</v>
      </c>
    </row>
    <row r="15" spans="2:9" ht="15">
      <c r="B15" s="2" t="s">
        <v>16</v>
      </c>
      <c r="C15" s="9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f aca="true" t="shared" si="2" ref="I15:I36">SUM(C15:H15)</f>
        <v>0</v>
      </c>
    </row>
    <row r="16" spans="2:9" ht="15">
      <c r="B16" s="2" t="s">
        <v>17</v>
      </c>
      <c r="C16" s="9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2"/>
        <v>0</v>
      </c>
    </row>
    <row r="17" spans="2:9" ht="15">
      <c r="B17" s="2" t="s">
        <v>18</v>
      </c>
      <c r="C17" s="9">
        <v>0</v>
      </c>
      <c r="D17" s="10">
        <v>-78000</v>
      </c>
      <c r="E17" s="10">
        <v>-80340</v>
      </c>
      <c r="F17" s="10">
        <v>-82750</v>
      </c>
      <c r="G17" s="10">
        <v>-85233</v>
      </c>
      <c r="H17" s="10">
        <v>-43895</v>
      </c>
      <c r="I17" s="11">
        <f t="shared" si="2"/>
        <v>-370218</v>
      </c>
    </row>
    <row r="18" spans="2:9" ht="15">
      <c r="B18" s="2" t="s">
        <v>12</v>
      </c>
      <c r="C18" s="9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2"/>
        <v>0</v>
      </c>
    </row>
    <row r="19" spans="2:9" ht="15.75" thickBot="1">
      <c r="B19" s="2" t="s">
        <v>19</v>
      </c>
      <c r="C19" s="9">
        <v>-49631</v>
      </c>
      <c r="D19" s="10">
        <v>-99262</v>
      </c>
      <c r="E19" s="10">
        <v>-99262</v>
      </c>
      <c r="F19" s="10">
        <v>-99262</v>
      </c>
      <c r="G19" s="10">
        <v>-99262</v>
      </c>
      <c r="H19" s="10">
        <v>-49631</v>
      </c>
      <c r="I19" s="11">
        <f>SUM(C19:H19)</f>
        <v>-496310</v>
      </c>
    </row>
    <row r="20" spans="2:9" ht="15.75" thickBot="1">
      <c r="B20" s="7" t="s">
        <v>20</v>
      </c>
      <c r="C20" s="12">
        <f aca="true" t="shared" si="3" ref="C20:H20">SUM(C14:C19)</f>
        <v>-49631</v>
      </c>
      <c r="D20" s="14">
        <f t="shared" si="3"/>
        <v>-177262</v>
      </c>
      <c r="E20" s="14">
        <f t="shared" si="3"/>
        <v>-179602</v>
      </c>
      <c r="F20" s="14">
        <f t="shared" si="3"/>
        <v>-182012</v>
      </c>
      <c r="G20" s="14">
        <f t="shared" si="3"/>
        <v>-184495</v>
      </c>
      <c r="H20" s="14">
        <f t="shared" si="3"/>
        <v>-93526</v>
      </c>
      <c r="I20" s="32">
        <f t="shared" si="2"/>
        <v>-866528</v>
      </c>
    </row>
    <row r="21" spans="2:9" ht="15.75" thickBot="1">
      <c r="B21" s="8" t="s">
        <v>21</v>
      </c>
      <c r="C21" s="25">
        <f>SUM(C13+C20)</f>
        <v>-472279</v>
      </c>
      <c r="D21" s="25">
        <f>SUM(D7+D13+D20)</f>
        <v>-177262</v>
      </c>
      <c r="E21" s="25">
        <f>SUM(E7+E13+E20)</f>
        <v>-179602</v>
      </c>
      <c r="F21" s="25">
        <f>SUM(F7+F13+F20)</f>
        <v>-182012</v>
      </c>
      <c r="G21" s="25">
        <f>SUM(G7+G13+G20)</f>
        <v>-184495</v>
      </c>
      <c r="H21" s="25">
        <f>SUM(H7+H13+H20)</f>
        <v>-93526</v>
      </c>
      <c r="I21" s="20">
        <f t="shared" si="2"/>
        <v>-1289176</v>
      </c>
    </row>
    <row r="22" spans="2:9" ht="15.75" thickBot="1">
      <c r="B22" s="4" t="s">
        <v>30</v>
      </c>
      <c r="C22" s="27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9">
        <f t="shared" si="2"/>
        <v>0</v>
      </c>
    </row>
    <row r="23" spans="2:9" ht="32.25" customHeight="1" thickBot="1" thickTop="1">
      <c r="B23" s="18" t="s">
        <v>22</v>
      </c>
      <c r="C23" s="13"/>
      <c r="D23" s="13"/>
      <c r="E23" s="13"/>
      <c r="F23" s="13"/>
      <c r="G23" s="13"/>
      <c r="H23" s="13"/>
      <c r="I23" s="30">
        <f t="shared" si="2"/>
        <v>0</v>
      </c>
    </row>
    <row r="24" spans="2:9" ht="16.5" thickBot="1" thickTop="1">
      <c r="B24" s="17" t="s">
        <v>27</v>
      </c>
      <c r="C24" s="10"/>
      <c r="D24" s="10"/>
      <c r="E24" s="10"/>
      <c r="F24" s="10"/>
      <c r="G24" s="10"/>
      <c r="H24" s="10"/>
      <c r="I24" s="11">
        <f t="shared" si="2"/>
        <v>0</v>
      </c>
    </row>
    <row r="25" spans="2:9" ht="15.75" thickBot="1">
      <c r="B25" s="7" t="s">
        <v>28</v>
      </c>
      <c r="C25" s="12">
        <f aca="true" t="shared" si="4" ref="C25:H25">SUM(C24)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32">
        <f t="shared" si="2"/>
        <v>0</v>
      </c>
    </row>
    <row r="26" spans="2:9" ht="15">
      <c r="B26" s="17" t="s">
        <v>23</v>
      </c>
      <c r="C26" s="10"/>
      <c r="D26" s="10"/>
      <c r="E26" s="10"/>
      <c r="F26" s="10"/>
      <c r="G26" s="10"/>
      <c r="H26" s="10"/>
      <c r="I26" s="11">
        <f t="shared" si="2"/>
        <v>0</v>
      </c>
    </row>
    <row r="27" spans="2:9" ht="15">
      <c r="B27" s="17" t="s">
        <v>16</v>
      </c>
      <c r="C27" s="10">
        <v>31710</v>
      </c>
      <c r="D27" s="10">
        <v>326840</v>
      </c>
      <c r="E27" s="10">
        <v>326840</v>
      </c>
      <c r="F27" s="10">
        <v>326840</v>
      </c>
      <c r="G27" s="10">
        <v>326840</v>
      </c>
      <c r="H27" s="10">
        <v>326840</v>
      </c>
      <c r="I27" s="11">
        <f t="shared" si="2"/>
        <v>1665910</v>
      </c>
    </row>
    <row r="28" spans="2:9" ht="15.75" thickBot="1">
      <c r="B28" s="17" t="s">
        <v>24</v>
      </c>
      <c r="C28" s="10">
        <v>15000</v>
      </c>
      <c r="D28" s="10">
        <v>60000</v>
      </c>
      <c r="E28" s="10">
        <v>60000</v>
      </c>
      <c r="F28" s="10">
        <v>60000</v>
      </c>
      <c r="G28" s="10">
        <v>60000</v>
      </c>
      <c r="H28" s="10">
        <v>60000</v>
      </c>
      <c r="I28" s="11">
        <f t="shared" si="2"/>
        <v>315000</v>
      </c>
    </row>
    <row r="29" spans="2:9" ht="15.75" thickBot="1">
      <c r="B29" s="7" t="s">
        <v>25</v>
      </c>
      <c r="C29" s="12">
        <f aca="true" t="shared" si="5" ref="C29:H29">SUM(C27:C28)</f>
        <v>46710</v>
      </c>
      <c r="D29" s="14">
        <f t="shared" si="5"/>
        <v>386840</v>
      </c>
      <c r="E29" s="14">
        <f t="shared" si="5"/>
        <v>386840</v>
      </c>
      <c r="F29" s="14">
        <f t="shared" si="5"/>
        <v>386840</v>
      </c>
      <c r="G29" s="14">
        <f t="shared" si="5"/>
        <v>386840</v>
      </c>
      <c r="H29" s="14">
        <f t="shared" si="5"/>
        <v>386840</v>
      </c>
      <c r="I29" s="32">
        <f t="shared" si="2"/>
        <v>1980910</v>
      </c>
    </row>
    <row r="30" spans="2:9" ht="15.75" thickBot="1">
      <c r="B30" s="8" t="s">
        <v>26</v>
      </c>
      <c r="C30" s="15">
        <f aca="true" t="shared" si="6" ref="C30:H30">SUM(C29+C25)</f>
        <v>46710</v>
      </c>
      <c r="D30" s="15">
        <f t="shared" si="6"/>
        <v>386840</v>
      </c>
      <c r="E30" s="15">
        <f t="shared" si="6"/>
        <v>386840</v>
      </c>
      <c r="F30" s="15">
        <f t="shared" si="6"/>
        <v>386840</v>
      </c>
      <c r="G30" s="15">
        <f t="shared" si="6"/>
        <v>386840</v>
      </c>
      <c r="H30" s="15">
        <f t="shared" si="6"/>
        <v>386840</v>
      </c>
      <c r="I30" s="26">
        <f t="shared" si="2"/>
        <v>1980910</v>
      </c>
    </row>
    <row r="31" spans="2:9" ht="15">
      <c r="B31" s="50" t="s">
        <v>29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f t="shared" si="2"/>
        <v>0</v>
      </c>
    </row>
    <row r="32" spans="2:9" ht="15">
      <c r="B32" s="51" t="s">
        <v>31</v>
      </c>
      <c r="C32" s="10">
        <f aca="true" t="shared" si="7" ref="C32:H32">SUM(C21+C30)</f>
        <v>-425569</v>
      </c>
      <c r="D32" s="10">
        <f t="shared" si="7"/>
        <v>209578</v>
      </c>
      <c r="E32" s="10">
        <f t="shared" si="7"/>
        <v>207238</v>
      </c>
      <c r="F32" s="10">
        <f t="shared" si="7"/>
        <v>204828</v>
      </c>
      <c r="G32" s="10">
        <f t="shared" si="7"/>
        <v>202345</v>
      </c>
      <c r="H32" s="10">
        <f t="shared" si="7"/>
        <v>293314</v>
      </c>
      <c r="I32" s="40">
        <f t="shared" si="2"/>
        <v>691734</v>
      </c>
    </row>
    <row r="33" spans="2:9" ht="15">
      <c r="B33" s="51" t="s">
        <v>32</v>
      </c>
      <c r="C33" s="10">
        <f aca="true" t="shared" si="8" ref="C33:H33">SUM(C32*0.38)</f>
        <v>-161716.22</v>
      </c>
      <c r="D33" s="10">
        <f t="shared" si="8"/>
        <v>79639.64</v>
      </c>
      <c r="E33" s="10">
        <f t="shared" si="8"/>
        <v>78750.44</v>
      </c>
      <c r="F33" s="10">
        <f t="shared" si="8"/>
        <v>77834.64</v>
      </c>
      <c r="G33" s="10">
        <f t="shared" si="8"/>
        <v>76891.1</v>
      </c>
      <c r="H33" s="10">
        <f t="shared" si="8"/>
        <v>111459.32</v>
      </c>
      <c r="I33" s="40">
        <f t="shared" si="2"/>
        <v>262858.92000000004</v>
      </c>
    </row>
    <row r="34" spans="2:9" ht="15">
      <c r="B34" s="51" t="s">
        <v>33</v>
      </c>
      <c r="C34" s="10">
        <f aca="true" t="shared" si="9" ref="C34:H34">SUM(C32-C33)</f>
        <v>-263852.78</v>
      </c>
      <c r="D34" s="10">
        <f t="shared" si="9"/>
        <v>129938.36</v>
      </c>
      <c r="E34" s="10">
        <f t="shared" si="9"/>
        <v>128487.56</v>
      </c>
      <c r="F34" s="10">
        <f t="shared" si="9"/>
        <v>126993.36</v>
      </c>
      <c r="G34" s="10">
        <f t="shared" si="9"/>
        <v>125453.9</v>
      </c>
      <c r="H34" s="10">
        <f t="shared" si="9"/>
        <v>181854.68</v>
      </c>
      <c r="I34" s="40">
        <f t="shared" si="2"/>
        <v>428875.07999999996</v>
      </c>
    </row>
    <row r="35" spans="2:9" ht="15">
      <c r="B35" s="51" t="s">
        <v>34</v>
      </c>
      <c r="C35" s="41">
        <f aca="true" t="shared" si="10" ref="C35:H35">C19</f>
        <v>-49631</v>
      </c>
      <c r="D35" s="41">
        <f t="shared" si="10"/>
        <v>-99262</v>
      </c>
      <c r="E35" s="41">
        <f t="shared" si="10"/>
        <v>-99262</v>
      </c>
      <c r="F35" s="41">
        <f t="shared" si="10"/>
        <v>-99262</v>
      </c>
      <c r="G35" s="41">
        <f t="shared" si="10"/>
        <v>-99262</v>
      </c>
      <c r="H35" s="41">
        <f t="shared" si="10"/>
        <v>-49631</v>
      </c>
      <c r="I35" s="42">
        <f t="shared" si="2"/>
        <v>-496310</v>
      </c>
    </row>
    <row r="36" spans="2:10" ht="15.75" thickBot="1">
      <c r="B36" s="52" t="s">
        <v>35</v>
      </c>
      <c r="C36" s="47">
        <f aca="true" t="shared" si="11" ref="C36:H36">SUM(C34+C7)-C35</f>
        <v>-710532.78</v>
      </c>
      <c r="D36" s="43">
        <f t="shared" si="11"/>
        <v>229200.36</v>
      </c>
      <c r="E36" s="43">
        <f t="shared" si="11"/>
        <v>227749.56</v>
      </c>
      <c r="F36" s="43">
        <f t="shared" si="11"/>
        <v>226255.36</v>
      </c>
      <c r="G36" s="43">
        <f t="shared" si="11"/>
        <v>224715.9</v>
      </c>
      <c r="H36" s="43">
        <f t="shared" si="11"/>
        <v>231485.68</v>
      </c>
      <c r="I36" s="43">
        <f t="shared" si="2"/>
        <v>428874.07999999996</v>
      </c>
      <c r="J36" s="33"/>
    </row>
    <row r="37" spans="2:10" ht="15">
      <c r="B37" s="53" t="s">
        <v>38</v>
      </c>
      <c r="C37" s="48">
        <f aca="true" t="shared" si="12" ref="C37:I37">NPV(10,C36)</f>
        <v>-64593.88909090909</v>
      </c>
      <c r="D37" s="44">
        <f t="shared" si="12"/>
        <v>20836.396363636362</v>
      </c>
      <c r="E37" s="44">
        <f t="shared" si="12"/>
        <v>20704.505454545455</v>
      </c>
      <c r="F37" s="44">
        <f t="shared" si="12"/>
        <v>20568.66909090909</v>
      </c>
      <c r="G37" s="44">
        <f t="shared" si="12"/>
        <v>20428.71818181818</v>
      </c>
      <c r="H37" s="44">
        <f t="shared" si="12"/>
        <v>21044.152727272725</v>
      </c>
      <c r="I37" s="45">
        <f t="shared" si="12"/>
        <v>38988.55272727273</v>
      </c>
      <c r="J37" s="33"/>
    </row>
    <row r="38" spans="2:10" ht="15">
      <c r="B38" s="54" t="s">
        <v>39</v>
      </c>
      <c r="C38" s="49">
        <f>(C30-(-C13-C17))/(-C13+-C17)</f>
        <v>-0.8894825008044519</v>
      </c>
      <c r="D38" s="37">
        <f aca="true" t="shared" si="13" ref="D38:I38">(D30-(-D13-D17))/(-D13+-D17)</f>
        <v>3.9594871794871795</v>
      </c>
      <c r="E38" s="37">
        <f t="shared" si="13"/>
        <v>3.8150360965894947</v>
      </c>
      <c r="F38" s="37">
        <f t="shared" si="13"/>
        <v>3.6748036253776437</v>
      </c>
      <c r="G38" s="37">
        <f t="shared" si="13"/>
        <v>3.538617671559138</v>
      </c>
      <c r="H38" s="37">
        <f t="shared" si="13"/>
        <v>7.812848843831872</v>
      </c>
      <c r="I38" s="46">
        <f t="shared" si="13"/>
        <v>1.4984171347995752</v>
      </c>
      <c r="J38" s="35"/>
    </row>
    <row r="39" spans="2:10" ht="15.75" thickBot="1">
      <c r="B39" s="34" t="s">
        <v>36</v>
      </c>
      <c r="C39" s="36">
        <f>IRR(C36:H36,0.1)</f>
        <v>0.1812843639567441</v>
      </c>
      <c r="D39" s="58"/>
      <c r="E39" s="58"/>
      <c r="F39" s="58"/>
      <c r="G39" s="58"/>
      <c r="H39" s="58"/>
      <c r="I39" s="59"/>
      <c r="J39" s="1"/>
    </row>
  </sheetData>
  <sheetProtection/>
  <mergeCells count="2">
    <mergeCell ref="D39:I39"/>
    <mergeCell ref="B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Scottrade,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charbison</dc:creator>
  <cp:keywords/>
  <dc:description/>
  <cp:lastModifiedBy>Hindelang, Sandra</cp:lastModifiedBy>
  <cp:lastPrinted>2009-08-12T17:30:45Z</cp:lastPrinted>
  <dcterms:created xsi:type="dcterms:W3CDTF">2009-08-12T17:05:37Z</dcterms:created>
  <dcterms:modified xsi:type="dcterms:W3CDTF">2009-11-19T23:42:18Z</dcterms:modified>
  <cp:category/>
  <cp:version/>
  <cp:contentType/>
  <cp:contentStatus/>
</cp:coreProperties>
</file>